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90" windowHeight="86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24519"/>
</workbook>
</file>

<file path=xl/calcChain.xml><?xml version="1.0" encoding="utf-8"?>
<calcChain xmlns="http://schemas.openxmlformats.org/spreadsheetml/2006/main">
  <c r="L25" i="1"/>
  <c r="N32"/>
  <c r="K25"/>
  <c r="N25"/>
  <c r="O25"/>
  <c r="K12"/>
  <c r="L23" l="1"/>
  <c r="L34" l="1"/>
  <c r="K8" l="1"/>
  <c r="L8"/>
  <c r="N8"/>
  <c r="O8"/>
  <c r="K9"/>
  <c r="L9"/>
  <c r="N9"/>
  <c r="O9"/>
  <c r="K10"/>
  <c r="L10"/>
  <c r="N10"/>
  <c r="O10"/>
  <c r="K11"/>
  <c r="L11"/>
  <c r="N11"/>
  <c r="O11"/>
  <c r="L12"/>
  <c r="N12"/>
  <c r="O12"/>
  <c r="K13"/>
  <c r="N13"/>
  <c r="O13"/>
  <c r="K14"/>
  <c r="L14"/>
  <c r="N14"/>
  <c r="O14"/>
  <c r="K15"/>
  <c r="L15"/>
  <c r="N15"/>
  <c r="O15"/>
  <c r="N20" l="1"/>
  <c r="O20"/>
  <c r="L20"/>
  <c r="K20"/>
  <c r="D18"/>
  <c r="E18"/>
  <c r="F18"/>
  <c r="G18"/>
  <c r="H18"/>
  <c r="I18"/>
  <c r="J18"/>
  <c r="C18"/>
  <c r="N17" l="1"/>
  <c r="O17"/>
  <c r="N18"/>
  <c r="N19"/>
  <c r="O19"/>
  <c r="N22"/>
  <c r="O22"/>
  <c r="N23"/>
  <c r="O23"/>
  <c r="N24"/>
  <c r="O24"/>
  <c r="N26"/>
  <c r="O26"/>
  <c r="N27"/>
  <c r="O27"/>
  <c r="N29"/>
  <c r="O29"/>
  <c r="N30"/>
  <c r="O30"/>
  <c r="N31"/>
  <c r="O31"/>
  <c r="O32"/>
  <c r="N34"/>
  <c r="O34"/>
  <c r="N36"/>
  <c r="O36"/>
  <c r="N37"/>
  <c r="O37"/>
  <c r="N38"/>
  <c r="O38"/>
  <c r="N39"/>
  <c r="O39"/>
  <c r="N40"/>
  <c r="O40"/>
  <c r="N41"/>
  <c r="O41"/>
  <c r="N43"/>
  <c r="O43"/>
  <c r="N44"/>
  <c r="O44"/>
  <c r="N46"/>
  <c r="O46"/>
  <c r="N47"/>
  <c r="O47"/>
  <c r="N48"/>
  <c r="O48"/>
  <c r="N50"/>
  <c r="O50"/>
  <c r="N52"/>
  <c r="O52"/>
  <c r="N53"/>
  <c r="O53"/>
  <c r="N55"/>
  <c r="O55"/>
  <c r="K17"/>
  <c r="L17"/>
  <c r="L19"/>
  <c r="K22"/>
  <c r="L22"/>
  <c r="K23"/>
  <c r="K24"/>
  <c r="L24"/>
  <c r="K26"/>
  <c r="L26"/>
  <c r="K27"/>
  <c r="L27"/>
  <c r="K29"/>
  <c r="L29"/>
  <c r="K30"/>
  <c r="L30"/>
  <c r="K31"/>
  <c r="L31"/>
  <c r="K32"/>
  <c r="L32"/>
  <c r="K34"/>
  <c r="K36"/>
  <c r="L36"/>
  <c r="K37"/>
  <c r="L37"/>
  <c r="K38"/>
  <c r="L38"/>
  <c r="K39"/>
  <c r="L39"/>
  <c r="K40"/>
  <c r="L40"/>
  <c r="K41"/>
  <c r="L41"/>
  <c r="K43"/>
  <c r="L43"/>
  <c r="K44"/>
  <c r="L44"/>
  <c r="K46"/>
  <c r="L46"/>
  <c r="K47"/>
  <c r="L47"/>
  <c r="K48"/>
  <c r="L48"/>
  <c r="K50"/>
  <c r="L50"/>
  <c r="K52"/>
  <c r="L52"/>
  <c r="K53"/>
  <c r="L53"/>
  <c r="K55"/>
  <c r="L55"/>
  <c r="J54"/>
  <c r="J51"/>
  <c r="J49"/>
  <c r="J45"/>
  <c r="J42"/>
  <c r="J35"/>
  <c r="J33"/>
  <c r="J28"/>
  <c r="J21"/>
  <c r="O18"/>
  <c r="J16"/>
  <c r="J7"/>
  <c r="I54"/>
  <c r="H54"/>
  <c r="G54"/>
  <c r="F54"/>
  <c r="E54"/>
  <c r="D54"/>
  <c r="C54"/>
  <c r="I51"/>
  <c r="H51"/>
  <c r="G51"/>
  <c r="F51"/>
  <c r="E51"/>
  <c r="D51"/>
  <c r="C51"/>
  <c r="K51" s="1"/>
  <c r="I49"/>
  <c r="H49"/>
  <c r="G49"/>
  <c r="F49"/>
  <c r="E49"/>
  <c r="D49"/>
  <c r="C49"/>
  <c r="I45"/>
  <c r="H45"/>
  <c r="G45"/>
  <c r="F45"/>
  <c r="E45"/>
  <c r="D45"/>
  <c r="C45"/>
  <c r="I42"/>
  <c r="H42"/>
  <c r="G42"/>
  <c r="F42"/>
  <c r="E42"/>
  <c r="D42"/>
  <c r="C42"/>
  <c r="I35"/>
  <c r="H35"/>
  <c r="G35"/>
  <c r="F35"/>
  <c r="E35"/>
  <c r="D35"/>
  <c r="C35"/>
  <c r="I33"/>
  <c r="N33" s="1"/>
  <c r="H33"/>
  <c r="G33"/>
  <c r="F33"/>
  <c r="E33"/>
  <c r="D33"/>
  <c r="C33"/>
  <c r="I28"/>
  <c r="H28"/>
  <c r="G28"/>
  <c r="F28"/>
  <c r="E28"/>
  <c r="D28"/>
  <c r="C28"/>
  <c r="I21"/>
  <c r="H21"/>
  <c r="G21"/>
  <c r="F21"/>
  <c r="E21"/>
  <c r="D21"/>
  <c r="C21"/>
  <c r="K18"/>
  <c r="I16"/>
  <c r="H16"/>
  <c r="G16"/>
  <c r="F16"/>
  <c r="E16"/>
  <c r="D16"/>
  <c r="C16"/>
  <c r="I7"/>
  <c r="H7"/>
  <c r="G7"/>
  <c r="F7"/>
  <c r="E7"/>
  <c r="D7"/>
  <c r="C7"/>
  <c r="N49" l="1"/>
  <c r="N42"/>
  <c r="K35"/>
  <c r="N28"/>
  <c r="N21"/>
  <c r="G6"/>
  <c r="F6"/>
  <c r="N7"/>
  <c r="I6"/>
  <c r="E6"/>
  <c r="N51"/>
  <c r="D6"/>
  <c r="H6"/>
  <c r="N45"/>
  <c r="N16"/>
  <c r="K7"/>
  <c r="N35"/>
  <c r="K49"/>
  <c r="O28"/>
  <c r="O16"/>
  <c r="O42"/>
  <c r="O51"/>
  <c r="O49"/>
  <c r="O45"/>
  <c r="K45"/>
  <c r="O35"/>
  <c r="O33"/>
  <c r="K28"/>
  <c r="O21"/>
  <c r="O7"/>
  <c r="N54"/>
  <c r="O54"/>
  <c r="K33"/>
  <c r="L51"/>
  <c r="L49"/>
  <c r="L45"/>
  <c r="L35"/>
  <c r="L33"/>
  <c r="L7"/>
  <c r="K54"/>
  <c r="K42"/>
  <c r="K21"/>
  <c r="K16"/>
  <c r="L54"/>
  <c r="L42"/>
  <c r="L28"/>
  <c r="L21"/>
  <c r="L18"/>
  <c r="L16"/>
  <c r="J6"/>
  <c r="C6"/>
  <c r="K6" l="1"/>
  <c r="O6"/>
  <c r="L6"/>
  <c r="N6"/>
</calcChain>
</file>

<file path=xl/sharedStrings.xml><?xml version="1.0" encoding="utf-8"?>
<sst xmlns="http://schemas.openxmlformats.org/spreadsheetml/2006/main" count="145" uniqueCount="143">
  <si>
    <t>000 0000 0000000000 000</t>
  </si>
  <si>
    <t xml:space="preserve">РАСХОДЫ, ВСЕГО </t>
  </si>
  <si>
    <t>000 0100 0000000000 000</t>
  </si>
  <si>
    <t>ОБЩЕГОСУДАРСТВЕННЫЕ ВОПРОСЫ</t>
  </si>
  <si>
    <t>000 0102 0000000000 000</t>
  </si>
  <si>
    <t>Функционирование высшего должностного лица субъекта Российской Федерации и муниципального образования</t>
  </si>
  <si>
    <t>000 0103 0000000000 000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</si>
  <si>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</si>
  <si>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000 0104 0000000000 000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</si>
  <si>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</si>
  <si>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000 0105 0000000000 000</t>
  </si>
  <si>
    <t>Судебная система</t>
  </si>
  <si>
    <t>000 0106 0000000000 000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</si>
  <si>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</si>
  <si>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000 0107 0000000000 000</t>
  </si>
  <si>
    <t>Обеспечение проведения выборов и референдумов</t>
  </si>
  <si>
    <t>000 0111 0000000000 000</t>
  </si>
  <si>
    <t xml:space="preserve">Резервные фонды </t>
  </si>
  <si>
    <t>000 0113 0000000000 000</t>
  </si>
  <si>
    <t>Другие общегосударственные вопросы</t>
  </si>
  <si>
    <t>000 0200 0000000000 000</t>
  </si>
  <si>
    <t>НАЦИОНАЛЬНАЯ ОБОРОНА</t>
  </si>
  <si>
    <t>000 0204 0000000000 000</t>
  </si>
  <si>
    <t>Мобилизационная подготовка экономики</t>
  </si>
  <si>
    <t>000 0300 0000000000 000</t>
  </si>
  <si>
    <t>НАЦИОНАЛЬНАЯ БЕЗОПАСНОСТЬ И ПРАВООХРАНИТЕЛЬНАЯ ДЕЯТЕЛЬНОСТЬ</t>
  </si>
  <si>
    <t>000 0309 0000000000 000</t>
  </si>
  <si>
    <t>000 0400 0000000000 000</t>
  </si>
  <si>
    <t>НАЦИОНАЛЬНАЯ ЭКОНОМИКА</t>
  </si>
  <si>
    <t>000 0405 0000000000 000</t>
  </si>
  <si>
    <t>Сельское хозяйство и рыболовство</t>
  </si>
  <si>
    <t>000 0406 0000000000 000</t>
  </si>
  <si>
    <t>Водное хозяйство</t>
  </si>
  <si>
    <t>000 0407 0000000000 000</t>
  </si>
  <si>
    <t>Лесное хозяйство</t>
  </si>
  <si>
    <t>000 0409 0000000000 000</t>
  </si>
  <si>
    <t>Дорожное хозяйство (дорожные фонды)</t>
  </si>
  <si>
    <t>000 0412 0000000000 000</t>
  </si>
  <si>
    <t xml:space="preserve">Другие вопросы в области национальной экономики </t>
  </si>
  <si>
    <t>000 0500 0000000000 000</t>
  </si>
  <si>
    <t>ЖИЛИЩНО-КОММУНАЛЬНОЕ ХОЗЯЙСТВО</t>
  </si>
  <si>
    <t>000 0501 0000000000 000</t>
  </si>
  <si>
    <t>Жилищное хозяйство</t>
  </si>
  <si>
    <t>000 0502 0000000000 000</t>
  </si>
  <si>
    <t>Коммунальное хозяйство</t>
  </si>
  <si>
    <t>000 0503 0000000000 000</t>
  </si>
  <si>
    <t>Благоустройство</t>
  </si>
  <si>
    <t>000 0505 0000000000 000</t>
  </si>
  <si>
    <t xml:space="preserve">Другие вопросы в области жилищно-коммунального хозяйства  </t>
  </si>
  <si>
    <t>000 0600 0000000000 000</t>
  </si>
  <si>
    <t>ОХРАНА ОКРУЖАЮЩЕЙ СРЕДЫ</t>
  </si>
  <si>
    <t>000 0605 0000000000 000</t>
  </si>
  <si>
    <t>Другие вопросы в области охраны окружающей среды</t>
  </si>
  <si>
    <t>000 0700 0000000000 000</t>
  </si>
  <si>
    <t>ОБРАЗОВАНИЕ</t>
  </si>
  <si>
    <t>000 0701 0000000000 000</t>
  </si>
  <si>
    <t>Дошкольное образование</t>
  </si>
  <si>
    <t>000 0702 0000000000 000</t>
  </si>
  <si>
    <t>Общее образование</t>
  </si>
  <si>
    <t>000 0703 0000000000 000</t>
  </si>
  <si>
    <t>Дополнительное образование детей</t>
  </si>
  <si>
    <t>000 0705 0000000000 000</t>
  </si>
  <si>
    <t>Профессиональная подготовка, переподготовка и повышение квалификации</t>
  </si>
  <si>
    <t>000 0707 0000000000 000</t>
  </si>
  <si>
    <t>Молодежная политика</t>
  </si>
  <si>
    <t>000 0709 0000000000 000</t>
  </si>
  <si>
    <t>Другие вопросы в области образования</t>
  </si>
  <si>
    <t>000 0800 0000000000 000</t>
  </si>
  <si>
    <t>КУЛЬТУРА, КИНЕМАТОГРАФИЯ</t>
  </si>
  <si>
    <t>000 0801 0000000000 000</t>
  </si>
  <si>
    <t>Культура</t>
  </si>
  <si>
    <t>000 0804 0000000000 000</t>
  </si>
  <si>
    <t>Другие вопросы в области культуры, кинематографии</t>
  </si>
  <si>
    <t>000 1000 0000000000 000</t>
  </si>
  <si>
    <t>СОЦИАЛЬНАЯ ПОЛИТИКА</t>
  </si>
  <si>
    <t>000 1001 0000000000 000</t>
  </si>
  <si>
    <t xml:space="preserve">Пенсионное обеспечение </t>
  </si>
  <si>
    <t>000 1003 0000000000 000</t>
  </si>
  <si>
    <t>Социальное обеспечение населения</t>
  </si>
  <si>
    <t>000 1004 0000000000 000</t>
  </si>
  <si>
    <t>Охрана семьи и детства</t>
  </si>
  <si>
    <t>000 1100 0000000000 000</t>
  </si>
  <si>
    <t>ФИЗИЧЕСКАЯ КУЛЬТУРА И СПОРТ</t>
  </si>
  <si>
    <t>000 1102 0000000000 000</t>
  </si>
  <si>
    <t>Массовый спорт</t>
  </si>
  <si>
    <t>000 1200 0000000000 000</t>
  </si>
  <si>
    <t>СРЕДСТВА МАССОВОЙ ИНФОРМАЦИИ</t>
  </si>
  <si>
    <t>000 1202 0000000000 000</t>
  </si>
  <si>
    <t>Периодическая печать и издательства</t>
  </si>
  <si>
    <t>000 1204 0000000000 000</t>
  </si>
  <si>
    <t>Другие вопросы в области средств массовой информации</t>
  </si>
  <si>
    <t>000 1300 0000000000 000</t>
  </si>
  <si>
    <t xml:space="preserve">ОБСЛУЖИВАНИЕ ГОСУДАРСТВЕННОГО (МУНИЦИПАЛЬНОГО) ДОЛГА
</t>
  </si>
  <si>
    <t>000 1301 0000000000 000</t>
  </si>
  <si>
    <t>Обслуживание государственного (муниципального) внутреннего долга</t>
  </si>
  <si>
    <t xml:space="preserve">Наименование </t>
  </si>
  <si>
    <t>Исполнение</t>
  </si>
  <si>
    <t>Сумма</t>
  </si>
  <si>
    <t>%</t>
  </si>
  <si>
    <t>Сравнение  первоначального плана и исполнения</t>
  </si>
  <si>
    <t>Сравнение  уточненного плана и исполнения</t>
  </si>
  <si>
    <t>Код бюджетной классификации</t>
  </si>
  <si>
    <t>(рублей)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</si>
  <si>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</si>
  <si>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</si>
  <si>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</si>
  <si>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Изменения январь</t>
  </si>
  <si>
    <t>Решение Думы ПГО  о внесении изменений в бюджет
№ 182-Р от 31.01.2020</t>
  </si>
  <si>
    <t>Изменения май</t>
  </si>
  <si>
    <t>Решение Думы ПГО  о внесении изменений в бюджет
№ 196-Р 14.05.2020</t>
  </si>
  <si>
    <t>Изменения декабрь</t>
  </si>
  <si>
    <t>--</t>
  </si>
  <si>
    <t>Пояснение различий между первоначально утвержденным планом и исполнением, если отклонение составило 5%</t>
  </si>
  <si>
    <t>Сведения о фактически произведенных расходах Партизанского городскога округа в 2023 году по разделам и подразделам классификации расходов</t>
  </si>
  <si>
    <t>000 0408 0000000000 000</t>
  </si>
  <si>
    <t>Транспорт</t>
  </si>
  <si>
    <t>Проведение  выборов депутатов Думы Партизанского городского округа 8 созыва</t>
  </si>
  <si>
    <t>Индексация заработной платы работникам ДЮСШ "Сучан"с 01.10.2023 г. в 1,109 раза и с 01.12.203 года в 1,1847 раза, включение тренеров -преподавателей в "указные" катогории работников</t>
  </si>
  <si>
    <t>Отсутствие фактических расходов по составлению списков кандидатов в присяжные заседатели федеральных судов общей юрисдикции</t>
  </si>
  <si>
    <t>Отсутствие товара, включенного в номенклатуру резерва материальных ресурсов</t>
  </si>
  <si>
    <t>В связи с отступлениями от проектной документации при реконструкции гидротехнического сооружения - защитной дамбы по левому берегу р. Постышевка в г. Партизанске , объект не принят,  окончательный расчет по муниципальному контракту не проведен</t>
  </si>
  <si>
    <t>Увеличение расходов за счет выделения межбюджетных субсидий из вышестоящих бюджетов на реализацию проектов инициативного бюджетирования по направлению "Твой проект"</t>
  </si>
  <si>
    <t>Уточненные значения в редакции решения Думы ПГО  о внесении изменений в бюджет 
№ 47-Р от 08.12.2023 и приказов о внесении изменений в Сводную бюджетную роспись</t>
  </si>
  <si>
    <t>Увеличение расходов на оплату труда в связи с ростом прогнозного значения среднемесячной заработной платы "указных" категорий работников</t>
  </si>
  <si>
    <t>Уменьшение расходов на выплату пенсий за выслугу лет муниципальным служащим в связи с увеличением страховых пенсий по старости</t>
  </si>
  <si>
    <t xml:space="preserve">Предоставление социальных выплат на приобретение жилья взамен ветхого, ставшего непригодным для проживания по критериям безопасности                      в результате ведения горных работ за счет выделения средств из федерального бюджета на реализацию программы местного развития и обеспечения занятости для шахтерских городов </t>
  </si>
  <si>
    <t>Расторжения муниципального контракта на выполнение земельно-кадастровых работ под   многоквартирными домами в связи с решением заказчика об одностороннем отказе от исполнения муниципального контракта ввиду нарушения  подрядчиком договорных обязательств</t>
  </si>
  <si>
    <t xml:space="preserve">Выделением субсидий из вышестоящих бюджетов  на  строительству водозабора «Северный» на реке Партизанская для водоснабжения с. Углекаменск  </t>
  </si>
  <si>
    <t xml:space="preserve">Расходы по признанию домов, непригодными для проживания исполнены в объеме фактической потребности  </t>
  </si>
  <si>
    <t xml:space="preserve">Расходы на компенсации части расходов на оплату стоимости путевок в оздоровительные лагеря, на выплату компенсации части родительской платы за содержание ребенка в образовательных организациях, по обеспечению детей-сирот жилыми помещениями исполнены в объеме фактической потребности </t>
  </si>
  <si>
    <t>Сокращение размера субвенций из краевого бюджета на реализацию прав на получение общедоступного и бесплатного дошкольного образования</t>
  </si>
  <si>
    <t xml:space="preserve">Приобретение подвижного состава пассажирского транспорта общего пользования (автобусов) в количестве 4 единиц, в связи с выделением субсидий из краевого бюджета  на данные цели  </t>
  </si>
  <si>
    <t>Сокращение субвенций из краевого бюджета на исполнение переданных полномочий по организации и обеспечению оздоровления и отдыха детей</t>
  </si>
  <si>
    <t>Финансовое обеспечение выполнения муниципального задания  МАУ "Газета Вести</t>
  </si>
  <si>
    <t>Первоначально утвержденные значения, решение Думы ПГО  
№ 397-Р 25.11.2022</t>
  </si>
  <si>
    <t xml:space="preserve">Исполнение расходов по переселению из аварийного жилищного фонда за счет возврата остатка субсидий, неиспользованных в 2022 году,  исполнений судебных решений </t>
  </si>
  <si>
    <t xml:space="preserve">Сокращение расходов в связи с использованием дистанционных форм обучения и отсутствие предложений по запланированным программам обучения </t>
  </si>
  <si>
    <t xml:space="preserve"> Индексация оплаты труда работников МКУ "АХУ" и МКУ "МЦБ"с 01.10.2023 г. в 1,109 раза и с 01.12.203 года в 1,1847 раза, исполнением судебных актов, оплата муниципального контракта, заключеннного в 2022 году на поставку 2 тракторов  по факту поставки </t>
  </si>
  <si>
    <t>Выполнены дополнительные работы по ремонту автомобильных дорог  за счет  дотации, выделенной  из краевого бюджета на обеспечение сбалансированости бюджета</t>
  </si>
  <si>
    <t xml:space="preserve">Увеличение размера субвенции  из краевого бюджета на получение общедоступного и бесплатного начального общего, основного общего, среднего общего образования, проведение ремонтов в муниципальных общеобразовательных учреждениях ,  созданием центров «Точка роста» в 3 школах
</t>
  </si>
  <si>
    <t xml:space="preserve">Наличие экономии по расходам на обеспечение деятельности отдела культуры и молодежной политики </t>
  </si>
  <si>
    <t>Исполнение судебных актов Контрольно-счетной палатой Партизанского ГО</t>
  </si>
  <si>
    <t xml:space="preserve">Выделение дополнительных субвенций из краевого бюджета  на  отлов и содержание безнадзорных животных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</si>
</sst>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3" fillId="2" borderId="6">
      <alignment horizontal="right" vertical="top" shrinkToFit="1"/>
    </xf>
  </cellStyleXfs>
  <cellXfs count="39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0" fontId="2" fillId="0" borderId="1" xfId="1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10" fontId="5" fillId="0" borderId="0" xfId="1" applyNumberFormat="1" applyFont="1" applyFill="1"/>
    <xf numFmtId="10" fontId="5" fillId="0" borderId="0" xfId="1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10" fontId="6" fillId="0" borderId="1" xfId="1" applyNumberFormat="1" applyFont="1" applyFill="1" applyBorder="1"/>
    <xf numFmtId="10" fontId="6" fillId="0" borderId="1" xfId="1" applyNumberFormat="1" applyFont="1" applyFill="1" applyBorder="1" applyAlignment="1">
      <alignment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/>
    <xf numFmtId="10" fontId="2" fillId="0" borderId="1" xfId="1" applyNumberFormat="1" applyFont="1" applyFill="1" applyBorder="1"/>
    <xf numFmtId="0" fontId="2" fillId="0" borderId="0" xfId="0" applyFont="1" applyFill="1"/>
    <xf numFmtId="10" fontId="2" fillId="0" borderId="1" xfId="1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10" fontId="7" fillId="0" borderId="0" xfId="1" applyNumberFormat="1" applyFont="1" applyFill="1"/>
    <xf numFmtId="10" fontId="7" fillId="0" borderId="0" xfId="1" applyNumberFormat="1" applyFont="1" applyFill="1" applyAlignment="1">
      <alignment wrapText="1"/>
    </xf>
    <xf numFmtId="4" fontId="6" fillId="0" borderId="1" xfId="0" applyNumberFormat="1" applyFont="1" applyBorder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3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0" fontId="2" fillId="0" borderId="1" xfId="1" applyNumberFormat="1" applyFont="1" applyFill="1" applyBorder="1" applyAlignment="1">
      <alignment horizontal="center"/>
    </xf>
  </cellXfs>
  <cellStyles count="3">
    <cellStyle name="xl38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80" zoomScaleNormal="8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L25" sqref="L25"/>
    </sheetView>
  </sheetViews>
  <sheetFormatPr defaultRowHeight="15"/>
  <cols>
    <col min="1" max="1" width="26.140625" style="23" bestFit="1" customWidth="1"/>
    <col min="2" max="2" width="32.140625" style="24" customWidth="1"/>
    <col min="3" max="3" width="18.7109375" style="23" customWidth="1"/>
    <col min="4" max="4" width="15.140625" style="23" hidden="1" customWidth="1"/>
    <col min="5" max="5" width="17.28515625" style="23" hidden="1" customWidth="1"/>
    <col min="6" max="6" width="15.42578125" style="23" hidden="1" customWidth="1"/>
    <col min="7" max="7" width="17.28515625" style="23" hidden="1" customWidth="1"/>
    <col min="8" max="8" width="15" style="23" hidden="1" customWidth="1"/>
    <col min="9" max="9" width="22" style="23" customWidth="1"/>
    <col min="10" max="10" width="19.140625" style="23" customWidth="1"/>
    <col min="11" max="11" width="18.7109375" style="23" customWidth="1"/>
    <col min="12" max="12" width="17.28515625" style="25" bestFit="1" customWidth="1"/>
    <col min="13" max="13" width="33.140625" style="26" customWidth="1"/>
    <col min="14" max="14" width="18.7109375" style="23" customWidth="1"/>
    <col min="15" max="15" width="17.28515625" style="25" bestFit="1" customWidth="1"/>
    <col min="16" max="16384" width="9.140625" style="23"/>
  </cols>
  <sheetData>
    <row r="1" spans="1:15" s="8" customFormat="1" ht="18.75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8" customFormat="1">
      <c r="B2" s="9"/>
      <c r="L2" s="10"/>
      <c r="M2" s="11"/>
      <c r="O2" s="10"/>
    </row>
    <row r="3" spans="1:15" s="8" customFormat="1">
      <c r="B3" s="9"/>
      <c r="L3" s="10"/>
      <c r="M3" s="11"/>
      <c r="O3" s="10" t="s">
        <v>102</v>
      </c>
    </row>
    <row r="4" spans="1:15" s="6" customFormat="1" ht="30.75" customHeight="1">
      <c r="A4" s="31" t="s">
        <v>101</v>
      </c>
      <c r="B4" s="33" t="s">
        <v>95</v>
      </c>
      <c r="C4" s="37">
        <v>2023</v>
      </c>
      <c r="D4" s="37"/>
      <c r="E4" s="37"/>
      <c r="F4" s="37"/>
      <c r="G4" s="37"/>
      <c r="H4" s="37"/>
      <c r="I4" s="37"/>
      <c r="J4" s="33" t="s">
        <v>96</v>
      </c>
      <c r="K4" s="28" t="s">
        <v>99</v>
      </c>
      <c r="L4" s="29"/>
      <c r="M4" s="35" t="s">
        <v>112</v>
      </c>
      <c r="N4" s="28" t="s">
        <v>100</v>
      </c>
      <c r="O4" s="29"/>
    </row>
    <row r="5" spans="1:15" s="6" customFormat="1" ht="173.25">
      <c r="A5" s="32"/>
      <c r="B5" s="34"/>
      <c r="C5" s="3" t="s">
        <v>134</v>
      </c>
      <c r="D5" s="3" t="s">
        <v>106</v>
      </c>
      <c r="E5" s="3" t="s">
        <v>107</v>
      </c>
      <c r="F5" s="3" t="s">
        <v>108</v>
      </c>
      <c r="G5" s="3" t="s">
        <v>109</v>
      </c>
      <c r="H5" s="3" t="s">
        <v>110</v>
      </c>
      <c r="I5" s="3" t="s">
        <v>122</v>
      </c>
      <c r="J5" s="34"/>
      <c r="K5" s="4" t="s">
        <v>97</v>
      </c>
      <c r="L5" s="5" t="s">
        <v>98</v>
      </c>
      <c r="M5" s="36"/>
      <c r="N5" s="4" t="s">
        <v>97</v>
      </c>
      <c r="O5" s="5" t="s">
        <v>98</v>
      </c>
    </row>
    <row r="6" spans="1:15" s="17" customFormat="1" ht="15.75">
      <c r="A6" s="12" t="s">
        <v>0</v>
      </c>
      <c r="B6" s="13" t="s">
        <v>1</v>
      </c>
      <c r="C6" s="14">
        <f t="shared" ref="C6:J6" si="0">SUM(C7,C16,C18,C21,C28,C33,C35,C42,C45,C49,C51,C54)</f>
        <v>1672867103.7800002</v>
      </c>
      <c r="D6" s="14">
        <f t="shared" si="0"/>
        <v>76330382.980000004</v>
      </c>
      <c r="E6" s="14">
        <f t="shared" si="0"/>
        <v>1210998243.6699998</v>
      </c>
      <c r="F6" s="14">
        <f t="shared" si="0"/>
        <v>184494806.38</v>
      </c>
      <c r="G6" s="14">
        <f t="shared" si="0"/>
        <v>1395493050.0500002</v>
      </c>
      <c r="H6" s="14">
        <f t="shared" si="0"/>
        <v>10512814.459999997</v>
      </c>
      <c r="I6" s="14">
        <f t="shared" si="0"/>
        <v>2196673042.4900002</v>
      </c>
      <c r="J6" s="14">
        <f t="shared" si="0"/>
        <v>2138804385.4399998</v>
      </c>
      <c r="K6" s="14">
        <f>C6-J6</f>
        <v>-465937281.65999961</v>
      </c>
      <c r="L6" s="15">
        <f>J6/C6</f>
        <v>1.2785261785632407</v>
      </c>
      <c r="M6" s="16"/>
      <c r="N6" s="14">
        <f>I6-J6</f>
        <v>57868657.050000429</v>
      </c>
      <c r="O6" s="15">
        <f>J6/I6</f>
        <v>0.97365622651589312</v>
      </c>
    </row>
    <row r="7" spans="1:15" s="17" customFormat="1" ht="31.5">
      <c r="A7" s="12" t="s">
        <v>2</v>
      </c>
      <c r="B7" s="13" t="s">
        <v>3</v>
      </c>
      <c r="C7" s="14">
        <f>SUM(C8:C15)</f>
        <v>225645233.73000002</v>
      </c>
      <c r="D7" s="14">
        <f t="shared" ref="D7:J7" si="1">SUM(D8:D15)</f>
        <v>3964690.83</v>
      </c>
      <c r="E7" s="14">
        <f t="shared" si="1"/>
        <v>190570287.18000001</v>
      </c>
      <c r="F7" s="14">
        <f t="shared" si="1"/>
        <v>12106604.07</v>
      </c>
      <c r="G7" s="14">
        <f t="shared" si="1"/>
        <v>202676891.25</v>
      </c>
      <c r="H7" s="14">
        <f t="shared" si="1"/>
        <v>-10484090.140000001</v>
      </c>
      <c r="I7" s="14">
        <f t="shared" si="1"/>
        <v>262520895.89999998</v>
      </c>
      <c r="J7" s="14">
        <f t="shared" si="1"/>
        <v>250930082.84999999</v>
      </c>
      <c r="K7" s="14">
        <f t="shared" ref="K7:K55" si="2">C7-J7</f>
        <v>-25284849.119999975</v>
      </c>
      <c r="L7" s="15">
        <f t="shared" ref="L7:L55" si="3">J7/C7</f>
        <v>1.1120557642722249</v>
      </c>
      <c r="M7" s="16"/>
      <c r="N7" s="14">
        <f t="shared" ref="N7:N55" si="4">I7-J7</f>
        <v>11590813.049999982</v>
      </c>
      <c r="O7" s="15">
        <f t="shared" ref="O7:O55" si="5">J7/I7</f>
        <v>0.95584803636196958</v>
      </c>
    </row>
    <row r="8" spans="1:15" s="21" customFormat="1" ht="63">
      <c r="A8" s="18" t="s">
        <v>4</v>
      </c>
      <c r="B8" s="4" t="s">
        <v>5</v>
      </c>
      <c r="C8" s="1">
        <v>3194060</v>
      </c>
      <c r="D8" s="19">
        <v>0</v>
      </c>
      <c r="E8" s="19">
        <v>2201700</v>
      </c>
      <c r="F8" s="19">
        <v>0</v>
      </c>
      <c r="G8" s="19">
        <v>2201700</v>
      </c>
      <c r="H8" s="19">
        <v>-70000</v>
      </c>
      <c r="I8" s="1">
        <v>3198100</v>
      </c>
      <c r="J8" s="1">
        <v>3198091.39</v>
      </c>
      <c r="K8" s="19">
        <f t="shared" si="2"/>
        <v>-4031.3900000001304</v>
      </c>
      <c r="L8" s="20">
        <f t="shared" si="3"/>
        <v>1.0012621522451051</v>
      </c>
      <c r="M8" s="5"/>
      <c r="N8" s="19">
        <f t="shared" si="4"/>
        <v>8.6099999998696148</v>
      </c>
      <c r="O8" s="20">
        <f t="shared" si="5"/>
        <v>0.99999730777649232</v>
      </c>
    </row>
    <row r="9" spans="1:15" s="21" customFormat="1" ht="94.5">
      <c r="A9" s="18" t="s">
        <v>6</v>
      </c>
      <c r="B9" s="4" t="s">
        <v>7</v>
      </c>
      <c r="C9" s="1">
        <v>9397800</v>
      </c>
      <c r="D9" s="19">
        <v>0</v>
      </c>
      <c r="E9" s="19">
        <v>7664050</v>
      </c>
      <c r="F9" s="19">
        <v>0</v>
      </c>
      <c r="G9" s="19">
        <v>7664050</v>
      </c>
      <c r="H9" s="19">
        <v>-2759900</v>
      </c>
      <c r="I9" s="1">
        <v>9372048</v>
      </c>
      <c r="J9" s="1">
        <v>9371604.5</v>
      </c>
      <c r="K9" s="19">
        <f t="shared" si="2"/>
        <v>26195.5</v>
      </c>
      <c r="L9" s="20">
        <f t="shared" si="3"/>
        <v>0.99721259230883819</v>
      </c>
      <c r="M9" s="4"/>
      <c r="N9" s="19">
        <f t="shared" si="4"/>
        <v>443.5</v>
      </c>
      <c r="O9" s="20">
        <f t="shared" si="5"/>
        <v>0.99995267843271818</v>
      </c>
    </row>
    <row r="10" spans="1:15" s="21" customFormat="1" ht="126">
      <c r="A10" s="18" t="s">
        <v>8</v>
      </c>
      <c r="B10" s="4" t="s">
        <v>9</v>
      </c>
      <c r="C10" s="1">
        <v>75570797.359999999</v>
      </c>
      <c r="D10" s="19">
        <v>0</v>
      </c>
      <c r="E10" s="19">
        <v>59361642.600000001</v>
      </c>
      <c r="F10" s="19">
        <v>-10900</v>
      </c>
      <c r="G10" s="19">
        <v>59350742.600000001</v>
      </c>
      <c r="H10" s="19">
        <v>-1038054.95</v>
      </c>
      <c r="I10" s="1">
        <v>79624423.129999995</v>
      </c>
      <c r="J10" s="1">
        <v>77605061.579999998</v>
      </c>
      <c r="K10" s="19">
        <f t="shared" si="2"/>
        <v>-2034264.2199999988</v>
      </c>
      <c r="L10" s="20">
        <f t="shared" si="3"/>
        <v>1.0269186549707725</v>
      </c>
      <c r="M10" s="6"/>
      <c r="N10" s="19">
        <f t="shared" si="4"/>
        <v>2019361.549999997</v>
      </c>
      <c r="O10" s="20">
        <f t="shared" si="5"/>
        <v>0.97463891767601185</v>
      </c>
    </row>
    <row r="11" spans="1:15" s="21" customFormat="1" ht="93" customHeight="1">
      <c r="A11" s="18" t="s">
        <v>10</v>
      </c>
      <c r="B11" s="4" t="s">
        <v>11</v>
      </c>
      <c r="C11" s="1">
        <v>25177</v>
      </c>
      <c r="D11" s="19">
        <v>-976</v>
      </c>
      <c r="E11" s="19">
        <v>42681</v>
      </c>
      <c r="F11" s="19">
        <v>0</v>
      </c>
      <c r="G11" s="19">
        <v>42681</v>
      </c>
      <c r="H11" s="19">
        <v>0</v>
      </c>
      <c r="I11" s="1">
        <v>8197</v>
      </c>
      <c r="J11" s="1">
        <v>0</v>
      </c>
      <c r="K11" s="19">
        <f t="shared" si="2"/>
        <v>25177</v>
      </c>
      <c r="L11" s="20">
        <f t="shared" si="3"/>
        <v>0</v>
      </c>
      <c r="M11" s="5" t="s">
        <v>118</v>
      </c>
      <c r="N11" s="19">
        <f t="shared" si="4"/>
        <v>8197</v>
      </c>
      <c r="O11" s="20">
        <f t="shared" si="5"/>
        <v>0</v>
      </c>
    </row>
    <row r="12" spans="1:15" s="21" customFormat="1" ht="95.25" customHeight="1">
      <c r="A12" s="18" t="s">
        <v>12</v>
      </c>
      <c r="B12" s="4" t="s">
        <v>13</v>
      </c>
      <c r="C12" s="1">
        <v>14647480.08</v>
      </c>
      <c r="D12" s="19">
        <v>0</v>
      </c>
      <c r="E12" s="19">
        <v>12101959</v>
      </c>
      <c r="F12" s="19">
        <v>217953.5</v>
      </c>
      <c r="G12" s="19">
        <v>12319912.5</v>
      </c>
      <c r="H12" s="19">
        <v>-922005.19000000006</v>
      </c>
      <c r="I12" s="1">
        <v>20683799.890000001</v>
      </c>
      <c r="J12" s="1">
        <v>20486408.32</v>
      </c>
      <c r="K12" s="19">
        <f>C12-J12</f>
        <v>-5838928.2400000002</v>
      </c>
      <c r="L12" s="20">
        <f t="shared" si="3"/>
        <v>1.3986302222709697</v>
      </c>
      <c r="M12" s="6" t="s">
        <v>141</v>
      </c>
      <c r="N12" s="19">
        <f t="shared" si="4"/>
        <v>197391.5700000003</v>
      </c>
      <c r="O12" s="20">
        <f t="shared" si="5"/>
        <v>0.99045670664724261</v>
      </c>
    </row>
    <row r="13" spans="1:15" s="21" customFormat="1" ht="47.25">
      <c r="A13" s="18" t="s">
        <v>14</v>
      </c>
      <c r="B13" s="4" t="s">
        <v>15</v>
      </c>
      <c r="C13" s="1">
        <v>0</v>
      </c>
      <c r="D13" s="19">
        <v>0</v>
      </c>
      <c r="E13" s="19">
        <v>892000</v>
      </c>
      <c r="F13" s="19">
        <v>0</v>
      </c>
      <c r="G13" s="19">
        <v>892000</v>
      </c>
      <c r="H13" s="19">
        <v>1158751.3999999999</v>
      </c>
      <c r="I13" s="1">
        <v>5706000</v>
      </c>
      <c r="J13" s="1">
        <v>5706000</v>
      </c>
      <c r="K13" s="19">
        <f t="shared" si="2"/>
        <v>-5706000</v>
      </c>
      <c r="L13" s="22" t="s">
        <v>111</v>
      </c>
      <c r="M13" s="4" t="s">
        <v>116</v>
      </c>
      <c r="N13" s="19">
        <f t="shared" si="4"/>
        <v>0</v>
      </c>
      <c r="O13" s="20">
        <f t="shared" si="5"/>
        <v>1</v>
      </c>
    </row>
    <row r="14" spans="1:15" s="21" customFormat="1" ht="15.75">
      <c r="A14" s="18" t="s">
        <v>16</v>
      </c>
      <c r="B14" s="4" t="s">
        <v>17</v>
      </c>
      <c r="C14" s="1">
        <v>5000000</v>
      </c>
      <c r="D14" s="19">
        <v>0</v>
      </c>
      <c r="E14" s="19">
        <v>3000000</v>
      </c>
      <c r="F14" s="19">
        <v>7000000</v>
      </c>
      <c r="G14" s="19">
        <v>10000000</v>
      </c>
      <c r="H14" s="19">
        <v>-7002356.6699999999</v>
      </c>
      <c r="I14" s="1">
        <v>4830021.59</v>
      </c>
      <c r="J14" s="1">
        <v>0</v>
      </c>
      <c r="K14" s="19">
        <f t="shared" si="2"/>
        <v>5000000</v>
      </c>
      <c r="L14" s="20">
        <f t="shared" si="3"/>
        <v>0</v>
      </c>
      <c r="M14" s="5"/>
      <c r="N14" s="19">
        <f t="shared" si="4"/>
        <v>4830021.59</v>
      </c>
      <c r="O14" s="20">
        <f t="shared" si="5"/>
        <v>0</v>
      </c>
    </row>
    <row r="15" spans="1:15" s="21" customFormat="1" ht="163.5" customHeight="1">
      <c r="A15" s="18" t="s">
        <v>18</v>
      </c>
      <c r="B15" s="4" t="s">
        <v>19</v>
      </c>
      <c r="C15" s="1">
        <v>117809919.29000001</v>
      </c>
      <c r="D15" s="19">
        <v>3965666.83</v>
      </c>
      <c r="E15" s="19">
        <v>105306254.58</v>
      </c>
      <c r="F15" s="19">
        <v>4899550.5699999994</v>
      </c>
      <c r="G15" s="19">
        <v>110205805.15000001</v>
      </c>
      <c r="H15" s="19">
        <v>149475.27000000002</v>
      </c>
      <c r="I15" s="1">
        <v>139098306.28999999</v>
      </c>
      <c r="J15" s="1">
        <v>134562917.06</v>
      </c>
      <c r="K15" s="19">
        <f t="shared" si="2"/>
        <v>-16752997.769999996</v>
      </c>
      <c r="L15" s="20">
        <f t="shared" si="3"/>
        <v>1.1422036265788531</v>
      </c>
      <c r="M15" s="5" t="s">
        <v>137</v>
      </c>
      <c r="N15" s="19">
        <f t="shared" si="4"/>
        <v>4535389.2299999893</v>
      </c>
      <c r="O15" s="20">
        <f t="shared" si="5"/>
        <v>0.96739436049965732</v>
      </c>
    </row>
    <row r="16" spans="1:15" s="17" customFormat="1" ht="31.5" hidden="1">
      <c r="A16" s="12" t="s">
        <v>20</v>
      </c>
      <c r="B16" s="13" t="s">
        <v>21</v>
      </c>
      <c r="C16" s="14">
        <f>C17</f>
        <v>0</v>
      </c>
      <c r="D16" s="14">
        <f t="shared" ref="D16:J16" si="6">D17</f>
        <v>0</v>
      </c>
      <c r="E16" s="14">
        <f t="shared" si="6"/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">
        <f t="shared" si="6"/>
        <v>0</v>
      </c>
      <c r="J16" s="1">
        <f t="shared" si="6"/>
        <v>0</v>
      </c>
      <c r="K16" s="14">
        <f t="shared" si="2"/>
        <v>0</v>
      </c>
      <c r="L16" s="15" t="e">
        <f t="shared" si="3"/>
        <v>#DIV/0!</v>
      </c>
      <c r="M16" s="16"/>
      <c r="N16" s="14">
        <f t="shared" si="4"/>
        <v>0</v>
      </c>
      <c r="O16" s="15" t="e">
        <f t="shared" si="5"/>
        <v>#DIV/0!</v>
      </c>
    </row>
    <row r="17" spans="1:15" s="21" customFormat="1" ht="31.5" hidden="1">
      <c r="A17" s="18" t="s">
        <v>22</v>
      </c>
      <c r="B17" s="4" t="s">
        <v>23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">
        <v>0</v>
      </c>
      <c r="J17" s="1">
        <v>0</v>
      </c>
      <c r="K17" s="19">
        <f t="shared" si="2"/>
        <v>0</v>
      </c>
      <c r="L17" s="20" t="e">
        <f t="shared" si="3"/>
        <v>#DIV/0!</v>
      </c>
      <c r="M17" s="5"/>
      <c r="N17" s="19">
        <f t="shared" si="4"/>
        <v>0</v>
      </c>
      <c r="O17" s="20" t="e">
        <f t="shared" si="5"/>
        <v>#DIV/0!</v>
      </c>
    </row>
    <row r="18" spans="1:15" s="17" customFormat="1" ht="63">
      <c r="A18" s="12" t="s">
        <v>24</v>
      </c>
      <c r="B18" s="13" t="s">
        <v>25</v>
      </c>
      <c r="C18" s="14">
        <f>SUM(C19:C20)</f>
        <v>22654595.07</v>
      </c>
      <c r="D18" s="14">
        <f t="shared" ref="D18:J18" si="7">SUM(D19:D20)</f>
        <v>4737.9799999999996</v>
      </c>
      <c r="E18" s="14">
        <f t="shared" si="7"/>
        <v>11192033.98</v>
      </c>
      <c r="F18" s="14">
        <f t="shared" si="7"/>
        <v>82372</v>
      </c>
      <c r="G18" s="14">
        <f t="shared" si="7"/>
        <v>11274405.98</v>
      </c>
      <c r="H18" s="14">
        <f t="shared" si="7"/>
        <v>3151146.27</v>
      </c>
      <c r="I18" s="27">
        <f t="shared" si="7"/>
        <v>23806800.359999999</v>
      </c>
      <c r="J18" s="27">
        <f t="shared" si="7"/>
        <v>23564481.510000002</v>
      </c>
      <c r="K18" s="14">
        <f t="shared" si="2"/>
        <v>-909886.44000000134</v>
      </c>
      <c r="L18" s="15">
        <f t="shared" si="3"/>
        <v>1.0401634386837884</v>
      </c>
      <c r="M18" s="16"/>
      <c r="N18" s="14">
        <f t="shared" si="4"/>
        <v>242318.84999999776</v>
      </c>
      <c r="O18" s="15">
        <f t="shared" si="5"/>
        <v>0.9898214440270966</v>
      </c>
    </row>
    <row r="19" spans="1:15" s="21" customFormat="1" ht="62.25" customHeight="1">
      <c r="A19" s="2" t="s">
        <v>26</v>
      </c>
      <c r="B19" s="4" t="s">
        <v>105</v>
      </c>
      <c r="C19" s="1">
        <v>48000</v>
      </c>
      <c r="D19" s="19">
        <v>4737.9799999999996</v>
      </c>
      <c r="E19" s="19">
        <v>11192033.98</v>
      </c>
      <c r="F19" s="19">
        <v>82372</v>
      </c>
      <c r="G19" s="19">
        <v>11274405.98</v>
      </c>
      <c r="H19" s="19">
        <v>3151146.27</v>
      </c>
      <c r="I19" s="1">
        <v>48000</v>
      </c>
      <c r="J19" s="1">
        <v>0</v>
      </c>
      <c r="K19" s="19">
        <v>0</v>
      </c>
      <c r="L19" s="20">
        <f t="shared" si="3"/>
        <v>0</v>
      </c>
      <c r="M19" s="6" t="s">
        <v>119</v>
      </c>
      <c r="N19" s="19">
        <f t="shared" si="4"/>
        <v>48000</v>
      </c>
      <c r="O19" s="20">
        <f t="shared" si="5"/>
        <v>0</v>
      </c>
    </row>
    <row r="20" spans="1:15" s="21" customFormat="1" ht="78.75">
      <c r="A20" s="2" t="s">
        <v>103</v>
      </c>
      <c r="B20" s="3" t="s">
        <v>104</v>
      </c>
      <c r="C20" s="1">
        <v>22606595.07</v>
      </c>
      <c r="D20" s="19"/>
      <c r="E20" s="19"/>
      <c r="F20" s="19"/>
      <c r="G20" s="19"/>
      <c r="H20" s="19"/>
      <c r="I20" s="1">
        <v>23758800.359999999</v>
      </c>
      <c r="J20" s="1">
        <v>23564481.510000002</v>
      </c>
      <c r="K20" s="19">
        <f t="shared" si="2"/>
        <v>-957886.44000000134</v>
      </c>
      <c r="L20" s="20">
        <f t="shared" si="3"/>
        <v>1.0423719908740774</v>
      </c>
      <c r="M20" s="7"/>
      <c r="N20" s="19">
        <f t="shared" ref="N20" si="8">I20-J20</f>
        <v>194318.84999999776</v>
      </c>
      <c r="O20" s="20">
        <f t="shared" ref="O20" si="9">J20/I20</f>
        <v>0.9918211842746425</v>
      </c>
    </row>
    <row r="21" spans="1:15" s="17" customFormat="1" ht="31.5">
      <c r="A21" s="12" t="s">
        <v>27</v>
      </c>
      <c r="B21" s="13" t="s">
        <v>28</v>
      </c>
      <c r="C21" s="14">
        <f>SUM(C22:C27)</f>
        <v>147430804.54000002</v>
      </c>
      <c r="D21" s="14">
        <f t="shared" ref="D21:J21" si="10">SUM(D22:D27)</f>
        <v>-10000</v>
      </c>
      <c r="E21" s="14">
        <f t="shared" si="10"/>
        <v>71066562.329999998</v>
      </c>
      <c r="F21" s="14">
        <f t="shared" si="10"/>
        <v>124507270.88000001</v>
      </c>
      <c r="G21" s="14">
        <f t="shared" si="10"/>
        <v>195573833.21000001</v>
      </c>
      <c r="H21" s="14">
        <f t="shared" si="10"/>
        <v>-1520343.3299999996</v>
      </c>
      <c r="I21" s="27">
        <f t="shared" si="10"/>
        <v>206545363.13</v>
      </c>
      <c r="J21" s="27">
        <f t="shared" si="10"/>
        <v>190056039.92000002</v>
      </c>
      <c r="K21" s="14">
        <f t="shared" si="2"/>
        <v>-42625235.379999995</v>
      </c>
      <c r="L21" s="15">
        <f t="shared" si="3"/>
        <v>1.2891202792591094</v>
      </c>
      <c r="M21" s="16"/>
      <c r="N21" s="14">
        <f t="shared" si="4"/>
        <v>16489323.209999979</v>
      </c>
      <c r="O21" s="15">
        <f t="shared" si="5"/>
        <v>0.92016609349094136</v>
      </c>
    </row>
    <row r="22" spans="1:15" s="21" customFormat="1" ht="63">
      <c r="A22" s="18" t="s">
        <v>29</v>
      </c>
      <c r="B22" s="4" t="s">
        <v>30</v>
      </c>
      <c r="C22" s="1">
        <v>2334600.6</v>
      </c>
      <c r="D22" s="19">
        <v>0</v>
      </c>
      <c r="E22" s="19">
        <v>748979</v>
      </c>
      <c r="F22" s="19">
        <v>-97386</v>
      </c>
      <c r="G22" s="19">
        <v>651593</v>
      </c>
      <c r="H22" s="19">
        <v>0</v>
      </c>
      <c r="I22" s="1">
        <v>4618860.54</v>
      </c>
      <c r="J22" s="1">
        <v>4206460.3099999996</v>
      </c>
      <c r="K22" s="19">
        <f t="shared" si="2"/>
        <v>-1871859.7099999995</v>
      </c>
      <c r="L22" s="20">
        <f t="shared" si="3"/>
        <v>1.8017901263282463</v>
      </c>
      <c r="M22" s="5" t="s">
        <v>142</v>
      </c>
      <c r="N22" s="19">
        <f t="shared" si="4"/>
        <v>412400.23000000045</v>
      </c>
      <c r="O22" s="20">
        <f t="shared" si="5"/>
        <v>0.91071385974342489</v>
      </c>
    </row>
    <row r="23" spans="1:15" s="21" customFormat="1" ht="157.5">
      <c r="A23" s="18" t="s">
        <v>31</v>
      </c>
      <c r="B23" s="4" t="s">
        <v>32</v>
      </c>
      <c r="C23" s="1">
        <v>24917424.399999999</v>
      </c>
      <c r="D23" s="19">
        <v>0</v>
      </c>
      <c r="E23" s="19">
        <v>9110133.3300000001</v>
      </c>
      <c r="F23" s="19">
        <v>0</v>
      </c>
      <c r="G23" s="19">
        <v>9110133.3300000001</v>
      </c>
      <c r="H23" s="19">
        <v>-2547000.3299999996</v>
      </c>
      <c r="I23" s="1">
        <v>22505494.960000001</v>
      </c>
      <c r="J23" s="1">
        <v>11440767.710000001</v>
      </c>
      <c r="K23" s="19">
        <f t="shared" si="2"/>
        <v>13476656.689999998</v>
      </c>
      <c r="L23" s="20">
        <f t="shared" si="3"/>
        <v>0.45914728289493684</v>
      </c>
      <c r="M23" s="5" t="s">
        <v>120</v>
      </c>
      <c r="N23" s="19">
        <f t="shared" si="4"/>
        <v>11064727.25</v>
      </c>
      <c r="O23" s="20">
        <f t="shared" si="5"/>
        <v>0.50835441434788153</v>
      </c>
    </row>
    <row r="24" spans="1:15" s="21" customFormat="1" ht="15.75">
      <c r="A24" s="18" t="s">
        <v>33</v>
      </c>
      <c r="B24" s="4" t="s">
        <v>34</v>
      </c>
      <c r="C24" s="1">
        <v>10000</v>
      </c>
      <c r="D24" s="19">
        <v>-10000</v>
      </c>
      <c r="E24" s="19">
        <v>300000</v>
      </c>
      <c r="F24" s="19">
        <v>0</v>
      </c>
      <c r="G24" s="19">
        <v>300000</v>
      </c>
      <c r="H24" s="19">
        <v>0</v>
      </c>
      <c r="I24" s="1">
        <v>10000</v>
      </c>
      <c r="J24" s="1">
        <v>10000</v>
      </c>
      <c r="K24" s="19">
        <f t="shared" si="2"/>
        <v>0</v>
      </c>
      <c r="L24" s="20">
        <f t="shared" si="3"/>
        <v>1</v>
      </c>
      <c r="M24" s="6"/>
      <c r="N24" s="19">
        <f t="shared" si="4"/>
        <v>0</v>
      </c>
      <c r="O24" s="20">
        <f t="shared" si="5"/>
        <v>1</v>
      </c>
    </row>
    <row r="25" spans="1:15" s="21" customFormat="1" ht="110.25" customHeight="1">
      <c r="A25" s="18" t="s">
        <v>114</v>
      </c>
      <c r="B25" s="4" t="s">
        <v>115</v>
      </c>
      <c r="C25" s="1">
        <v>0</v>
      </c>
      <c r="D25" s="19"/>
      <c r="E25" s="19"/>
      <c r="F25" s="19"/>
      <c r="G25" s="19"/>
      <c r="H25" s="19"/>
      <c r="I25" s="1">
        <v>21855670.100000001</v>
      </c>
      <c r="J25" s="1">
        <v>20160000</v>
      </c>
      <c r="K25" s="19">
        <f t="shared" si="2"/>
        <v>-20160000</v>
      </c>
      <c r="L25" s="38" t="str">
        <f>IF(C25=0,"-",J25/C25)</f>
        <v>-</v>
      </c>
      <c r="M25" s="5" t="s">
        <v>131</v>
      </c>
      <c r="N25" s="19">
        <f t="shared" si="4"/>
        <v>1695670.1000000015</v>
      </c>
      <c r="O25" s="20">
        <f t="shared" si="5"/>
        <v>0.92241509447015302</v>
      </c>
    </row>
    <row r="26" spans="1:15" s="21" customFormat="1" ht="120" customHeight="1">
      <c r="A26" s="18" t="s">
        <v>35</v>
      </c>
      <c r="B26" s="4" t="s">
        <v>36</v>
      </c>
      <c r="C26" s="1">
        <v>117785319.54000001</v>
      </c>
      <c r="D26" s="19">
        <v>0</v>
      </c>
      <c r="E26" s="19">
        <v>57486000</v>
      </c>
      <c r="F26" s="19">
        <v>123756481.88000001</v>
      </c>
      <c r="G26" s="19">
        <v>181242481.88</v>
      </c>
      <c r="H26" s="19">
        <v>981657</v>
      </c>
      <c r="I26" s="1">
        <v>155409997.53</v>
      </c>
      <c r="J26" s="1">
        <v>152599071.90000001</v>
      </c>
      <c r="K26" s="19">
        <f t="shared" si="2"/>
        <v>-34813752.359999999</v>
      </c>
      <c r="L26" s="20">
        <f t="shared" si="3"/>
        <v>1.295569536984422</v>
      </c>
      <c r="M26" s="7" t="s">
        <v>138</v>
      </c>
      <c r="N26" s="19">
        <f t="shared" si="4"/>
        <v>2810925.6299999952</v>
      </c>
      <c r="O26" s="20">
        <f t="shared" si="5"/>
        <v>0.98191283910510729</v>
      </c>
    </row>
    <row r="27" spans="1:15" s="21" customFormat="1" ht="157.5">
      <c r="A27" s="18" t="s">
        <v>37</v>
      </c>
      <c r="B27" s="4" t="s">
        <v>38</v>
      </c>
      <c r="C27" s="1">
        <v>2383460</v>
      </c>
      <c r="D27" s="19">
        <v>0</v>
      </c>
      <c r="E27" s="19">
        <v>3421450</v>
      </c>
      <c r="F27" s="19">
        <v>848175</v>
      </c>
      <c r="G27" s="19">
        <v>4269625</v>
      </c>
      <c r="H27" s="19">
        <v>45000</v>
      </c>
      <c r="I27" s="1">
        <v>2145340</v>
      </c>
      <c r="J27" s="1">
        <v>1639740</v>
      </c>
      <c r="K27" s="19">
        <f t="shared" si="2"/>
        <v>743720</v>
      </c>
      <c r="L27" s="20">
        <f t="shared" si="3"/>
        <v>0.68796623396239076</v>
      </c>
      <c r="M27" s="5" t="s">
        <v>126</v>
      </c>
      <c r="N27" s="19">
        <f t="shared" si="4"/>
        <v>505600</v>
      </c>
      <c r="O27" s="20">
        <f t="shared" si="5"/>
        <v>0.76432640047731359</v>
      </c>
    </row>
    <row r="28" spans="1:15" s="17" customFormat="1" ht="47.25">
      <c r="A28" s="12" t="s">
        <v>39</v>
      </c>
      <c r="B28" s="13" t="s">
        <v>40</v>
      </c>
      <c r="C28" s="14">
        <f>SUM(C29:C32)</f>
        <v>138324673.95000002</v>
      </c>
      <c r="D28" s="14">
        <f t="shared" ref="D28:J28" si="11">SUM(D29:D32)</f>
        <v>45273294.009999998</v>
      </c>
      <c r="E28" s="14">
        <f t="shared" si="11"/>
        <v>122298988.31</v>
      </c>
      <c r="F28" s="14">
        <f t="shared" si="11"/>
        <v>28777726.290000003</v>
      </c>
      <c r="G28" s="14">
        <f t="shared" si="11"/>
        <v>151076714.59999999</v>
      </c>
      <c r="H28" s="14">
        <f t="shared" si="11"/>
        <v>-612011.72</v>
      </c>
      <c r="I28" s="27">
        <f t="shared" si="11"/>
        <v>270467117.69000006</v>
      </c>
      <c r="J28" s="27">
        <f t="shared" si="11"/>
        <v>266990700.02000001</v>
      </c>
      <c r="K28" s="14">
        <f t="shared" si="2"/>
        <v>-128666026.06999999</v>
      </c>
      <c r="L28" s="15">
        <f t="shared" si="3"/>
        <v>1.9301740781005468</v>
      </c>
      <c r="M28" s="16"/>
      <c r="N28" s="14">
        <f t="shared" si="4"/>
        <v>3476417.6700000465</v>
      </c>
      <c r="O28" s="15">
        <f t="shared" si="5"/>
        <v>0.98714661619611521</v>
      </c>
    </row>
    <row r="29" spans="1:15" s="21" customFormat="1" ht="108.75" customHeight="1">
      <c r="A29" s="18" t="s">
        <v>41</v>
      </c>
      <c r="B29" s="4" t="s">
        <v>42</v>
      </c>
      <c r="C29" s="1">
        <v>29240409.600000001</v>
      </c>
      <c r="D29" s="19">
        <v>150000</v>
      </c>
      <c r="E29" s="19">
        <v>46810016.769999996</v>
      </c>
      <c r="F29" s="19">
        <v>26013393.920000002</v>
      </c>
      <c r="G29" s="19">
        <v>72823410.689999998</v>
      </c>
      <c r="H29" s="19">
        <v>-2151364.3199999998</v>
      </c>
      <c r="I29" s="1">
        <v>65584619.200000003</v>
      </c>
      <c r="J29" s="1">
        <v>62205436.469999999</v>
      </c>
      <c r="K29" s="19">
        <f t="shared" si="2"/>
        <v>-32965026.869999997</v>
      </c>
      <c r="L29" s="20">
        <f t="shared" si="3"/>
        <v>2.1273791072338466</v>
      </c>
      <c r="M29" s="5" t="s">
        <v>135</v>
      </c>
      <c r="N29" s="19">
        <f t="shared" si="4"/>
        <v>3379182.7300000042</v>
      </c>
      <c r="O29" s="20">
        <f t="shared" si="5"/>
        <v>0.94847598764437124</v>
      </c>
    </row>
    <row r="30" spans="1:15" s="21" customFormat="1" ht="94.5">
      <c r="A30" s="18" t="s">
        <v>43</v>
      </c>
      <c r="B30" s="4" t="s">
        <v>44</v>
      </c>
      <c r="C30" s="1">
        <v>65190287.890000001</v>
      </c>
      <c r="D30" s="19">
        <v>0</v>
      </c>
      <c r="E30" s="19">
        <v>9970917.5299999993</v>
      </c>
      <c r="F30" s="19">
        <v>1731244.4500000002</v>
      </c>
      <c r="G30" s="19">
        <v>11702161.98</v>
      </c>
      <c r="H30" s="19">
        <v>484336.59999999986</v>
      </c>
      <c r="I30" s="1">
        <v>157005309.46000001</v>
      </c>
      <c r="J30" s="1">
        <v>156933274.12</v>
      </c>
      <c r="K30" s="19">
        <f t="shared" si="2"/>
        <v>-91742986.230000004</v>
      </c>
      <c r="L30" s="20">
        <f t="shared" si="3"/>
        <v>2.4073106470215957</v>
      </c>
      <c r="M30" s="5" t="s">
        <v>127</v>
      </c>
      <c r="N30" s="19">
        <f t="shared" si="4"/>
        <v>72035.340000003576</v>
      </c>
      <c r="O30" s="20">
        <f t="shared" si="5"/>
        <v>0.99954119169442257</v>
      </c>
    </row>
    <row r="31" spans="1:15" s="21" customFormat="1" ht="110.25">
      <c r="A31" s="18" t="s">
        <v>45</v>
      </c>
      <c r="B31" s="4" t="s">
        <v>46</v>
      </c>
      <c r="C31" s="1">
        <v>43589976.460000001</v>
      </c>
      <c r="D31" s="19">
        <v>45123294.009999998</v>
      </c>
      <c r="E31" s="19">
        <v>65408054.009999998</v>
      </c>
      <c r="F31" s="19">
        <v>1033087.9200000006</v>
      </c>
      <c r="G31" s="19">
        <v>66441141.93</v>
      </c>
      <c r="H31" s="19">
        <v>855016</v>
      </c>
      <c r="I31" s="1">
        <v>47755189.030000001</v>
      </c>
      <c r="J31" s="1">
        <v>47729989.43</v>
      </c>
      <c r="K31" s="19">
        <f t="shared" si="2"/>
        <v>-4140012.9699999988</v>
      </c>
      <c r="L31" s="20">
        <f t="shared" si="3"/>
        <v>1.0949762607419402</v>
      </c>
      <c r="M31" s="5" t="s">
        <v>121</v>
      </c>
      <c r="N31" s="19">
        <f t="shared" si="4"/>
        <v>25199.60000000149</v>
      </c>
      <c r="O31" s="20">
        <f t="shared" si="5"/>
        <v>0.99947231702958661</v>
      </c>
    </row>
    <row r="32" spans="1:15" s="21" customFormat="1" ht="81.75" customHeight="1">
      <c r="A32" s="18" t="s">
        <v>47</v>
      </c>
      <c r="B32" s="4" t="s">
        <v>48</v>
      </c>
      <c r="C32" s="1">
        <v>304000</v>
      </c>
      <c r="D32" s="19">
        <v>0</v>
      </c>
      <c r="E32" s="19">
        <v>110000</v>
      </c>
      <c r="F32" s="19">
        <v>0</v>
      </c>
      <c r="G32" s="19">
        <v>110000</v>
      </c>
      <c r="H32" s="19">
        <v>200000</v>
      </c>
      <c r="I32" s="1">
        <v>122000</v>
      </c>
      <c r="J32" s="1">
        <v>122000</v>
      </c>
      <c r="K32" s="19">
        <f t="shared" si="2"/>
        <v>182000</v>
      </c>
      <c r="L32" s="20">
        <f t="shared" si="3"/>
        <v>0.40131578947368424</v>
      </c>
      <c r="M32" s="5" t="s">
        <v>128</v>
      </c>
      <c r="N32" s="19">
        <f>I32-J32</f>
        <v>0</v>
      </c>
      <c r="O32" s="20">
        <f t="shared" si="5"/>
        <v>1</v>
      </c>
    </row>
    <row r="33" spans="1:15" s="17" customFormat="1" ht="31.5">
      <c r="A33" s="12" t="s">
        <v>49</v>
      </c>
      <c r="B33" s="13" t="s">
        <v>50</v>
      </c>
      <c r="C33" s="14">
        <f>C34</f>
        <v>8270000</v>
      </c>
      <c r="D33" s="14">
        <f t="shared" ref="D33:J33" si="12">D34</f>
        <v>10000</v>
      </c>
      <c r="E33" s="14">
        <f t="shared" si="12"/>
        <v>6010000</v>
      </c>
      <c r="F33" s="14">
        <f t="shared" si="12"/>
        <v>0</v>
      </c>
      <c r="G33" s="14">
        <f t="shared" si="12"/>
        <v>6010000</v>
      </c>
      <c r="H33" s="14">
        <f t="shared" si="12"/>
        <v>0</v>
      </c>
      <c r="I33" s="27">
        <f t="shared" si="12"/>
        <v>8270000</v>
      </c>
      <c r="J33" s="27">
        <f t="shared" si="12"/>
        <v>8269999.9800000004</v>
      </c>
      <c r="K33" s="14">
        <f t="shared" si="2"/>
        <v>1.9999999552965164E-2</v>
      </c>
      <c r="L33" s="15">
        <f t="shared" si="3"/>
        <v>0.99999999758162039</v>
      </c>
      <c r="M33" s="16"/>
      <c r="N33" s="14">
        <f t="shared" si="4"/>
        <v>1.9999999552965164E-2</v>
      </c>
      <c r="O33" s="15">
        <f t="shared" si="5"/>
        <v>0.99999999758162039</v>
      </c>
    </row>
    <row r="34" spans="1:15" s="21" customFormat="1" ht="31.5">
      <c r="A34" s="18" t="s">
        <v>51</v>
      </c>
      <c r="B34" s="4" t="s">
        <v>52</v>
      </c>
      <c r="C34" s="1">
        <v>8270000</v>
      </c>
      <c r="D34" s="19">
        <v>10000</v>
      </c>
      <c r="E34" s="19">
        <v>6010000</v>
      </c>
      <c r="F34" s="19">
        <v>0</v>
      </c>
      <c r="G34" s="19">
        <v>6010000</v>
      </c>
      <c r="H34" s="19">
        <v>0</v>
      </c>
      <c r="I34" s="1">
        <v>8270000</v>
      </c>
      <c r="J34" s="1">
        <v>8269999.9800000004</v>
      </c>
      <c r="K34" s="19">
        <f t="shared" si="2"/>
        <v>1.9999999552965164E-2</v>
      </c>
      <c r="L34" s="20">
        <f>J34/C34</f>
        <v>0.99999999758162039</v>
      </c>
      <c r="M34" s="5"/>
      <c r="N34" s="19">
        <f t="shared" si="4"/>
        <v>1.9999999552965164E-2</v>
      </c>
      <c r="O34" s="20">
        <f t="shared" si="5"/>
        <v>0.99999999758162039</v>
      </c>
    </row>
    <row r="35" spans="1:15" s="17" customFormat="1" ht="15.75">
      <c r="A35" s="12" t="s">
        <v>53</v>
      </c>
      <c r="B35" s="13" t="s">
        <v>54</v>
      </c>
      <c r="C35" s="14">
        <f>SUM(C36:C41)</f>
        <v>857113020.11000001</v>
      </c>
      <c r="D35" s="14">
        <f t="shared" ref="D35:J35" si="13">SUM(D36:D41)</f>
        <v>-17136175.429999996</v>
      </c>
      <c r="E35" s="14">
        <f t="shared" si="13"/>
        <v>614647008.56999993</v>
      </c>
      <c r="F35" s="14">
        <f t="shared" si="13"/>
        <v>12259910.500000002</v>
      </c>
      <c r="G35" s="14">
        <f t="shared" si="13"/>
        <v>626906919.07000005</v>
      </c>
      <c r="H35" s="14">
        <f t="shared" si="13"/>
        <v>11700168.899999999</v>
      </c>
      <c r="I35" s="27">
        <f t="shared" si="13"/>
        <v>864696488.05999994</v>
      </c>
      <c r="J35" s="27">
        <f t="shared" si="13"/>
        <v>846859423.73999989</v>
      </c>
      <c r="K35" s="14">
        <f t="shared" si="2"/>
        <v>10253596.370000124</v>
      </c>
      <c r="L35" s="15">
        <f t="shared" si="3"/>
        <v>0.988037054473068</v>
      </c>
      <c r="M35" s="16"/>
      <c r="N35" s="14">
        <f t="shared" si="4"/>
        <v>17837064.320000052</v>
      </c>
      <c r="O35" s="15">
        <f t="shared" si="5"/>
        <v>0.97937187838010231</v>
      </c>
    </row>
    <row r="36" spans="1:15" s="21" customFormat="1" ht="98.25" customHeight="1">
      <c r="A36" s="18" t="s">
        <v>55</v>
      </c>
      <c r="B36" s="4" t="s">
        <v>56</v>
      </c>
      <c r="C36" s="1">
        <v>299362465</v>
      </c>
      <c r="D36" s="19">
        <v>4186639.69</v>
      </c>
      <c r="E36" s="19">
        <v>237550062.22999999</v>
      </c>
      <c r="F36" s="19">
        <v>16110089.4</v>
      </c>
      <c r="G36" s="19">
        <v>253660151.63</v>
      </c>
      <c r="H36" s="19">
        <v>-439662.93000000017</v>
      </c>
      <c r="I36" s="1">
        <v>259941201.91</v>
      </c>
      <c r="J36" s="1">
        <v>259941201.91</v>
      </c>
      <c r="K36" s="19">
        <f t="shared" si="2"/>
        <v>39421263.090000004</v>
      </c>
      <c r="L36" s="20">
        <f t="shared" si="3"/>
        <v>0.8683159457215186</v>
      </c>
      <c r="M36" s="7" t="s">
        <v>130</v>
      </c>
      <c r="N36" s="19">
        <f t="shared" si="4"/>
        <v>0</v>
      </c>
      <c r="O36" s="20">
        <f t="shared" si="5"/>
        <v>1</v>
      </c>
    </row>
    <row r="37" spans="1:15" s="21" customFormat="1" ht="204.75">
      <c r="A37" s="18" t="s">
        <v>57</v>
      </c>
      <c r="B37" s="4" t="s">
        <v>58</v>
      </c>
      <c r="C37" s="1">
        <v>461736232</v>
      </c>
      <c r="D37" s="19">
        <v>-21857073.789999999</v>
      </c>
      <c r="E37" s="19">
        <v>321565884.66999996</v>
      </c>
      <c r="F37" s="19">
        <v>-106569.54000000001</v>
      </c>
      <c r="G37" s="19">
        <v>321459315.13</v>
      </c>
      <c r="H37" s="19">
        <v>15839982.199999999</v>
      </c>
      <c r="I37" s="1">
        <v>511691902.11000001</v>
      </c>
      <c r="J37" s="1">
        <v>494026262.11000001</v>
      </c>
      <c r="K37" s="19">
        <f t="shared" si="2"/>
        <v>-32290030.110000014</v>
      </c>
      <c r="L37" s="20">
        <f t="shared" si="3"/>
        <v>1.0699317659568028</v>
      </c>
      <c r="M37" s="7" t="s">
        <v>139</v>
      </c>
      <c r="N37" s="19">
        <f t="shared" si="4"/>
        <v>17665640</v>
      </c>
      <c r="O37" s="20">
        <f t="shared" si="5"/>
        <v>0.96547602194376259</v>
      </c>
    </row>
    <row r="38" spans="1:15" s="21" customFormat="1" ht="84" customHeight="1">
      <c r="A38" s="18" t="s">
        <v>59</v>
      </c>
      <c r="B38" s="4" t="s">
        <v>60</v>
      </c>
      <c r="C38" s="1">
        <v>70956026.359999999</v>
      </c>
      <c r="D38" s="19">
        <v>376669.25</v>
      </c>
      <c r="E38" s="19">
        <v>37998921.25</v>
      </c>
      <c r="F38" s="19">
        <v>-3683729.51</v>
      </c>
      <c r="G38" s="19">
        <v>34315191.740000002</v>
      </c>
      <c r="H38" s="19">
        <v>2331277.63</v>
      </c>
      <c r="I38" s="1">
        <v>69775340.890000001</v>
      </c>
      <c r="J38" s="1">
        <v>69681961.790000007</v>
      </c>
      <c r="K38" s="19">
        <f t="shared" si="2"/>
        <v>1274064.5699999928</v>
      </c>
      <c r="L38" s="20">
        <f t="shared" si="3"/>
        <v>0.9820443077866855</v>
      </c>
      <c r="M38" s="5"/>
      <c r="N38" s="19">
        <f t="shared" si="4"/>
        <v>93379.09999999404</v>
      </c>
      <c r="O38" s="20">
        <f t="shared" si="5"/>
        <v>0.99866171775287771</v>
      </c>
    </row>
    <row r="39" spans="1:15" s="21" customFormat="1" ht="94.5">
      <c r="A39" s="18" t="s">
        <v>61</v>
      </c>
      <c r="B39" s="4" t="s">
        <v>62</v>
      </c>
      <c r="C39" s="1">
        <v>275000</v>
      </c>
      <c r="D39" s="19">
        <v>0</v>
      </c>
      <c r="E39" s="19">
        <v>70000</v>
      </c>
      <c r="F39" s="19">
        <v>10900</v>
      </c>
      <c r="G39" s="19">
        <v>80900</v>
      </c>
      <c r="H39" s="19">
        <v>-54100</v>
      </c>
      <c r="I39" s="1">
        <v>275000</v>
      </c>
      <c r="J39" s="1">
        <v>223042</v>
      </c>
      <c r="K39" s="19">
        <f t="shared" si="2"/>
        <v>51958</v>
      </c>
      <c r="L39" s="20">
        <f t="shared" si="3"/>
        <v>0.81106181818181822</v>
      </c>
      <c r="M39" s="6" t="s">
        <v>136</v>
      </c>
      <c r="N39" s="19">
        <f t="shared" si="4"/>
        <v>51958</v>
      </c>
      <c r="O39" s="20">
        <f t="shared" si="5"/>
        <v>0.81106181818181822</v>
      </c>
    </row>
    <row r="40" spans="1:15" s="21" customFormat="1" ht="15.75">
      <c r="A40" s="18" t="s">
        <v>63</v>
      </c>
      <c r="B40" s="4" t="s">
        <v>64</v>
      </c>
      <c r="C40" s="1">
        <v>1300000</v>
      </c>
      <c r="D40" s="19">
        <v>0</v>
      </c>
      <c r="E40" s="19">
        <v>6587328</v>
      </c>
      <c r="F40" s="19">
        <v>0</v>
      </c>
      <c r="G40" s="19">
        <v>6587328</v>
      </c>
      <c r="H40" s="19">
        <v>-5977328</v>
      </c>
      <c r="I40" s="1">
        <v>1300000</v>
      </c>
      <c r="J40" s="1">
        <v>1300000</v>
      </c>
      <c r="K40" s="19">
        <f t="shared" si="2"/>
        <v>0</v>
      </c>
      <c r="L40" s="20">
        <f t="shared" si="3"/>
        <v>1</v>
      </c>
      <c r="M40" s="5"/>
      <c r="N40" s="19">
        <f t="shared" si="4"/>
        <v>0</v>
      </c>
      <c r="O40" s="20">
        <f t="shared" si="5"/>
        <v>1</v>
      </c>
    </row>
    <row r="41" spans="1:15" s="21" customFormat="1" ht="94.5">
      <c r="A41" s="18" t="s">
        <v>65</v>
      </c>
      <c r="B41" s="4" t="s">
        <v>66</v>
      </c>
      <c r="C41" s="1">
        <v>23483296.75</v>
      </c>
      <c r="D41" s="19">
        <v>157589.42000000001</v>
      </c>
      <c r="E41" s="19">
        <v>10874812.42</v>
      </c>
      <c r="F41" s="19">
        <v>-70779.850000000006</v>
      </c>
      <c r="G41" s="19">
        <v>10804032.57</v>
      </c>
      <c r="H41" s="19">
        <v>0</v>
      </c>
      <c r="I41" s="1">
        <v>21713043.149999999</v>
      </c>
      <c r="J41" s="1">
        <v>21686955.93</v>
      </c>
      <c r="K41" s="19">
        <f t="shared" si="2"/>
        <v>1796340.8200000003</v>
      </c>
      <c r="L41" s="20">
        <f t="shared" si="3"/>
        <v>0.92350559467337134</v>
      </c>
      <c r="M41" s="5" t="s">
        <v>132</v>
      </c>
      <c r="N41" s="19">
        <f t="shared" si="4"/>
        <v>26087.219999998808</v>
      </c>
      <c r="O41" s="20">
        <f t="shared" si="5"/>
        <v>0.99879854611719876</v>
      </c>
    </row>
    <row r="42" spans="1:15" s="17" customFormat="1" ht="31.5">
      <c r="A42" s="12" t="s">
        <v>67</v>
      </c>
      <c r="B42" s="13" t="s">
        <v>68</v>
      </c>
      <c r="C42" s="14">
        <f>SUM(C43:C44)</f>
        <v>97266761.189999998</v>
      </c>
      <c r="D42" s="14">
        <f t="shared" ref="D42:J42" si="14">SUM(D43:D44)</f>
        <v>108465.48</v>
      </c>
      <c r="E42" s="14">
        <f t="shared" si="14"/>
        <v>74987899.849999994</v>
      </c>
      <c r="F42" s="14">
        <f t="shared" si="14"/>
        <v>-234330.30000000005</v>
      </c>
      <c r="G42" s="14">
        <f t="shared" si="14"/>
        <v>74753569.549999997</v>
      </c>
      <c r="H42" s="14">
        <f t="shared" si="14"/>
        <v>-1357372.21</v>
      </c>
      <c r="I42" s="27">
        <f t="shared" si="14"/>
        <v>106271969.17</v>
      </c>
      <c r="J42" s="27">
        <f t="shared" si="14"/>
        <v>105844192.30000001</v>
      </c>
      <c r="K42" s="14">
        <f t="shared" si="2"/>
        <v>-8577431.1100000143</v>
      </c>
      <c r="L42" s="15">
        <f t="shared" si="3"/>
        <v>1.0881846070030536</v>
      </c>
      <c r="M42" s="5"/>
      <c r="N42" s="14">
        <f t="shared" si="4"/>
        <v>427776.86999998987</v>
      </c>
      <c r="O42" s="15">
        <f t="shared" si="5"/>
        <v>0.99597469705943165</v>
      </c>
    </row>
    <row r="43" spans="1:15" s="21" customFormat="1" ht="94.5">
      <c r="A43" s="18" t="s">
        <v>69</v>
      </c>
      <c r="B43" s="4" t="s">
        <v>70</v>
      </c>
      <c r="C43" s="1">
        <v>93971902.599999994</v>
      </c>
      <c r="D43" s="19">
        <v>108465.48</v>
      </c>
      <c r="E43" s="19">
        <v>72706289.849999994</v>
      </c>
      <c r="F43" s="19">
        <v>-234330.30000000005</v>
      </c>
      <c r="G43" s="19">
        <v>72471959.549999997</v>
      </c>
      <c r="H43" s="19">
        <v>-1357372.21</v>
      </c>
      <c r="I43" s="1">
        <v>102847578.43000001</v>
      </c>
      <c r="J43" s="1">
        <v>102847578.43000001</v>
      </c>
      <c r="K43" s="19">
        <f t="shared" si="2"/>
        <v>-8875675.8300000131</v>
      </c>
      <c r="L43" s="20">
        <f t="shared" si="3"/>
        <v>1.0944503153009484</v>
      </c>
      <c r="M43" s="7" t="s">
        <v>123</v>
      </c>
      <c r="N43" s="19">
        <f t="shared" si="4"/>
        <v>0</v>
      </c>
      <c r="O43" s="20">
        <f t="shared" si="5"/>
        <v>1</v>
      </c>
    </row>
    <row r="44" spans="1:15" s="21" customFormat="1" ht="64.5" customHeight="1">
      <c r="A44" s="18" t="s">
        <v>71</v>
      </c>
      <c r="B44" s="4" t="s">
        <v>72</v>
      </c>
      <c r="C44" s="1">
        <v>3294858.59</v>
      </c>
      <c r="D44" s="19">
        <v>0</v>
      </c>
      <c r="E44" s="19">
        <v>2281610</v>
      </c>
      <c r="F44" s="19">
        <v>0</v>
      </c>
      <c r="G44" s="19">
        <v>2281610</v>
      </c>
      <c r="H44" s="19">
        <v>0</v>
      </c>
      <c r="I44" s="1">
        <v>3424390.74</v>
      </c>
      <c r="J44" s="1">
        <v>2996613.87</v>
      </c>
      <c r="K44" s="19">
        <f t="shared" si="2"/>
        <v>298244.71999999974</v>
      </c>
      <c r="L44" s="20">
        <f t="shared" si="3"/>
        <v>0.90948178446711436</v>
      </c>
      <c r="M44" s="6" t="s">
        <v>140</v>
      </c>
      <c r="N44" s="19">
        <f t="shared" si="4"/>
        <v>427776.87000000011</v>
      </c>
      <c r="O44" s="20">
        <f t="shared" si="5"/>
        <v>0.87507942215729739</v>
      </c>
    </row>
    <row r="45" spans="1:15" s="17" customFormat="1" ht="15.75">
      <c r="A45" s="12" t="s">
        <v>73</v>
      </c>
      <c r="B45" s="13" t="s">
        <v>74</v>
      </c>
      <c r="C45" s="14">
        <f>SUM(C46:C48)</f>
        <v>156871014.65000001</v>
      </c>
      <c r="D45" s="14">
        <f t="shared" ref="D45:J45" si="15">SUM(D46:D48)</f>
        <v>43711770.109999999</v>
      </c>
      <c r="E45" s="14">
        <f t="shared" si="15"/>
        <v>116735863.45</v>
      </c>
      <c r="F45" s="14">
        <f t="shared" si="15"/>
        <v>198061.68999999994</v>
      </c>
      <c r="G45" s="14">
        <f t="shared" si="15"/>
        <v>116933925.14</v>
      </c>
      <c r="H45" s="14">
        <f t="shared" si="15"/>
        <v>8949865.8699999992</v>
      </c>
      <c r="I45" s="27">
        <f t="shared" si="15"/>
        <v>429865779.06999999</v>
      </c>
      <c r="J45" s="27">
        <f t="shared" si="15"/>
        <v>422060836.00999999</v>
      </c>
      <c r="K45" s="14">
        <f t="shared" si="2"/>
        <v>-265189821.35999998</v>
      </c>
      <c r="L45" s="15">
        <f t="shared" si="3"/>
        <v>2.690495990936717</v>
      </c>
      <c r="M45" s="16"/>
      <c r="N45" s="14">
        <f t="shared" si="4"/>
        <v>7804943.0600000024</v>
      </c>
      <c r="O45" s="15">
        <f t="shared" si="5"/>
        <v>0.98184330216542071</v>
      </c>
    </row>
    <row r="46" spans="1:15" s="21" customFormat="1" ht="78.75">
      <c r="A46" s="18" t="s">
        <v>75</v>
      </c>
      <c r="B46" s="4" t="s">
        <v>76</v>
      </c>
      <c r="C46" s="1">
        <v>2000000</v>
      </c>
      <c r="D46" s="19">
        <v>0</v>
      </c>
      <c r="E46" s="19">
        <v>1000000</v>
      </c>
      <c r="F46" s="19">
        <v>0</v>
      </c>
      <c r="G46" s="19">
        <v>1000000</v>
      </c>
      <c r="H46" s="19">
        <v>170957.08</v>
      </c>
      <c r="I46" s="1">
        <v>2000000</v>
      </c>
      <c r="J46" s="1">
        <v>1851105.73</v>
      </c>
      <c r="K46" s="19">
        <f t="shared" si="2"/>
        <v>148894.27000000002</v>
      </c>
      <c r="L46" s="20">
        <f t="shared" si="3"/>
        <v>0.925552865</v>
      </c>
      <c r="M46" s="5" t="s">
        <v>124</v>
      </c>
      <c r="N46" s="19">
        <f t="shared" si="4"/>
        <v>148894.27000000002</v>
      </c>
      <c r="O46" s="20">
        <f t="shared" si="5"/>
        <v>0.925552865</v>
      </c>
    </row>
    <row r="47" spans="1:15" s="21" customFormat="1" ht="209.25" customHeight="1">
      <c r="A47" s="18" t="s">
        <v>77</v>
      </c>
      <c r="B47" s="4" t="s">
        <v>78</v>
      </c>
      <c r="C47" s="1">
        <v>55112570</v>
      </c>
      <c r="D47" s="19">
        <v>1374744.51</v>
      </c>
      <c r="E47" s="19">
        <v>31454541.199999999</v>
      </c>
      <c r="F47" s="19">
        <v>-2610241.2000000002</v>
      </c>
      <c r="G47" s="19">
        <v>28844300</v>
      </c>
      <c r="H47" s="19">
        <v>14329397.029999999</v>
      </c>
      <c r="I47" s="1">
        <v>336864770</v>
      </c>
      <c r="J47" s="1">
        <v>336518597</v>
      </c>
      <c r="K47" s="19">
        <f t="shared" si="2"/>
        <v>-281406027</v>
      </c>
      <c r="L47" s="20">
        <f t="shared" si="3"/>
        <v>6.1060225825070393</v>
      </c>
      <c r="M47" s="5" t="s">
        <v>125</v>
      </c>
      <c r="N47" s="19">
        <f t="shared" si="4"/>
        <v>346173</v>
      </c>
      <c r="O47" s="20">
        <f t="shared" si="5"/>
        <v>0.99897236805142908</v>
      </c>
    </row>
    <row r="48" spans="1:15" s="21" customFormat="1" ht="204" customHeight="1">
      <c r="A48" s="18" t="s">
        <v>79</v>
      </c>
      <c r="B48" s="4" t="s">
        <v>80</v>
      </c>
      <c r="C48" s="1">
        <v>99758444.650000006</v>
      </c>
      <c r="D48" s="19">
        <v>42337025.600000001</v>
      </c>
      <c r="E48" s="19">
        <v>84281322.25</v>
      </c>
      <c r="F48" s="19">
        <v>2808302.89</v>
      </c>
      <c r="G48" s="19">
        <v>87089625.140000001</v>
      </c>
      <c r="H48" s="19">
        <v>-5550488.2400000002</v>
      </c>
      <c r="I48" s="1">
        <v>91001009.069999993</v>
      </c>
      <c r="J48" s="1">
        <v>83691133.280000001</v>
      </c>
      <c r="K48" s="19">
        <f t="shared" si="2"/>
        <v>16067311.370000005</v>
      </c>
      <c r="L48" s="20">
        <f t="shared" si="3"/>
        <v>0.83893783201640959</v>
      </c>
      <c r="M48" s="6" t="s">
        <v>129</v>
      </c>
      <c r="N48" s="19">
        <f t="shared" si="4"/>
        <v>7309875.7899999917</v>
      </c>
      <c r="O48" s="20">
        <f t="shared" si="5"/>
        <v>0.91967258534048701</v>
      </c>
    </row>
    <row r="49" spans="1:15" s="17" customFormat="1" ht="31.5">
      <c r="A49" s="12" t="s">
        <v>81</v>
      </c>
      <c r="B49" s="13" t="s">
        <v>82</v>
      </c>
      <c r="C49" s="14">
        <f>C50</f>
        <v>15291000.539999999</v>
      </c>
      <c r="D49" s="14">
        <f t="shared" ref="D49:J49" si="16">D50</f>
        <v>403600</v>
      </c>
      <c r="E49" s="14">
        <f t="shared" si="16"/>
        <v>903600</v>
      </c>
      <c r="F49" s="14">
        <f t="shared" si="16"/>
        <v>4797191.25</v>
      </c>
      <c r="G49" s="14">
        <f t="shared" si="16"/>
        <v>5700791.25</v>
      </c>
      <c r="H49" s="14">
        <f t="shared" si="16"/>
        <v>747450.82000000007</v>
      </c>
      <c r="I49" s="1">
        <f t="shared" si="16"/>
        <v>16963175.32</v>
      </c>
      <c r="J49" s="1">
        <f t="shared" si="16"/>
        <v>16963175.32</v>
      </c>
      <c r="K49" s="14">
        <f t="shared" si="2"/>
        <v>-1672174.7800000012</v>
      </c>
      <c r="L49" s="15">
        <f t="shared" si="3"/>
        <v>1.109356792946657</v>
      </c>
      <c r="M49" s="16"/>
      <c r="N49" s="14">
        <f t="shared" si="4"/>
        <v>0</v>
      </c>
      <c r="O49" s="15">
        <f t="shared" si="5"/>
        <v>1</v>
      </c>
    </row>
    <row r="50" spans="1:15" s="21" customFormat="1" ht="108.75" customHeight="1">
      <c r="A50" s="18" t="s">
        <v>83</v>
      </c>
      <c r="B50" s="4" t="s">
        <v>84</v>
      </c>
      <c r="C50" s="1">
        <v>15291000.539999999</v>
      </c>
      <c r="D50" s="19">
        <v>403600</v>
      </c>
      <c r="E50" s="19">
        <v>903600</v>
      </c>
      <c r="F50" s="19">
        <v>4797191.25</v>
      </c>
      <c r="G50" s="19">
        <v>5700791.25</v>
      </c>
      <c r="H50" s="19">
        <v>747450.82000000007</v>
      </c>
      <c r="I50" s="1">
        <v>16963175.32</v>
      </c>
      <c r="J50" s="1">
        <v>16963175.32</v>
      </c>
      <c r="K50" s="19">
        <f t="shared" si="2"/>
        <v>-1672174.7800000012</v>
      </c>
      <c r="L50" s="20">
        <f t="shared" si="3"/>
        <v>1.109356792946657</v>
      </c>
      <c r="M50" s="6" t="s">
        <v>117</v>
      </c>
      <c r="N50" s="19">
        <f t="shared" si="4"/>
        <v>0</v>
      </c>
      <c r="O50" s="20">
        <f t="shared" si="5"/>
        <v>1</v>
      </c>
    </row>
    <row r="51" spans="1:15" s="17" customFormat="1" ht="31.5">
      <c r="A51" s="12" t="s">
        <v>85</v>
      </c>
      <c r="B51" s="13" t="s">
        <v>86</v>
      </c>
      <c r="C51" s="14">
        <f>SUM(C52:C53)</f>
        <v>4000000</v>
      </c>
      <c r="D51" s="14">
        <f t="shared" ref="D51:J51" si="17">SUM(D52:D53)</f>
        <v>0</v>
      </c>
      <c r="E51" s="14">
        <f t="shared" si="17"/>
        <v>2586000</v>
      </c>
      <c r="F51" s="14">
        <f t="shared" si="17"/>
        <v>2000000</v>
      </c>
      <c r="G51" s="14">
        <f t="shared" si="17"/>
        <v>4586000</v>
      </c>
      <c r="H51" s="14">
        <f t="shared" si="17"/>
        <v>-62000</v>
      </c>
      <c r="I51" s="27">
        <f t="shared" si="17"/>
        <v>7265453.79</v>
      </c>
      <c r="J51" s="27">
        <f t="shared" si="17"/>
        <v>7265453.79</v>
      </c>
      <c r="K51" s="14">
        <f t="shared" si="2"/>
        <v>-3265453.79</v>
      </c>
      <c r="L51" s="15">
        <f t="shared" si="3"/>
        <v>1.8163634475000001</v>
      </c>
      <c r="M51" s="16"/>
      <c r="N51" s="14">
        <f t="shared" si="4"/>
        <v>0</v>
      </c>
      <c r="O51" s="15">
        <f t="shared" si="5"/>
        <v>1</v>
      </c>
    </row>
    <row r="52" spans="1:15" s="21" customFormat="1" ht="47.25">
      <c r="A52" s="18" t="s">
        <v>87</v>
      </c>
      <c r="B52" s="4" t="s">
        <v>88</v>
      </c>
      <c r="C52" s="1">
        <v>4000000</v>
      </c>
      <c r="D52" s="19">
        <v>0</v>
      </c>
      <c r="E52" s="19">
        <v>2586000</v>
      </c>
      <c r="F52" s="19">
        <v>2000000</v>
      </c>
      <c r="G52" s="19">
        <v>4586000</v>
      </c>
      <c r="H52" s="19">
        <v>-62000</v>
      </c>
      <c r="I52" s="1">
        <v>7265453.79</v>
      </c>
      <c r="J52" s="1">
        <v>7265453.79</v>
      </c>
      <c r="K52" s="19">
        <f t="shared" si="2"/>
        <v>-3265453.79</v>
      </c>
      <c r="L52" s="20">
        <f t="shared" si="3"/>
        <v>1.8163634475000001</v>
      </c>
      <c r="M52" s="5" t="s">
        <v>133</v>
      </c>
      <c r="N52" s="19">
        <f t="shared" si="4"/>
        <v>0</v>
      </c>
      <c r="O52" s="20">
        <f t="shared" si="5"/>
        <v>1</v>
      </c>
    </row>
    <row r="53" spans="1:15" s="21" customFormat="1" ht="31.5" hidden="1">
      <c r="A53" s="18" t="s">
        <v>89</v>
      </c>
      <c r="B53" s="4" t="s">
        <v>90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/>
      <c r="K53" s="19">
        <f t="shared" si="2"/>
        <v>0</v>
      </c>
      <c r="L53" s="20" t="e">
        <f t="shared" si="3"/>
        <v>#DIV/0!</v>
      </c>
      <c r="M53" s="5"/>
      <c r="N53" s="19">
        <f t="shared" si="4"/>
        <v>0</v>
      </c>
      <c r="O53" s="20" t="e">
        <f t="shared" si="5"/>
        <v>#DIV/0!</v>
      </c>
    </row>
    <row r="54" spans="1:15" s="17" customFormat="1" ht="78.75" hidden="1">
      <c r="A54" s="12" t="s">
        <v>91</v>
      </c>
      <c r="B54" s="13" t="s">
        <v>92</v>
      </c>
      <c r="C54" s="14">
        <f>C55</f>
        <v>0</v>
      </c>
      <c r="D54" s="14">
        <f t="shared" ref="D54:J54" si="18">D55</f>
        <v>0</v>
      </c>
      <c r="E54" s="14">
        <f t="shared" si="18"/>
        <v>0</v>
      </c>
      <c r="F54" s="14">
        <f t="shared" si="18"/>
        <v>0</v>
      </c>
      <c r="G54" s="14">
        <f t="shared" si="18"/>
        <v>0</v>
      </c>
      <c r="H54" s="14">
        <f t="shared" si="18"/>
        <v>0</v>
      </c>
      <c r="I54" s="14">
        <f t="shared" si="18"/>
        <v>0</v>
      </c>
      <c r="J54" s="14">
        <f t="shared" si="18"/>
        <v>0</v>
      </c>
      <c r="K54" s="14">
        <f t="shared" si="2"/>
        <v>0</v>
      </c>
      <c r="L54" s="15" t="e">
        <f t="shared" si="3"/>
        <v>#DIV/0!</v>
      </c>
      <c r="M54" s="16"/>
      <c r="N54" s="14">
        <f t="shared" si="4"/>
        <v>0</v>
      </c>
      <c r="O54" s="15" t="e">
        <f t="shared" si="5"/>
        <v>#DIV/0!</v>
      </c>
    </row>
    <row r="55" spans="1:15" s="21" customFormat="1" ht="63" hidden="1">
      <c r="A55" s="18" t="s">
        <v>93</v>
      </c>
      <c r="B55" s="4" t="s">
        <v>94</v>
      </c>
      <c r="C55" s="19"/>
      <c r="D55" s="19"/>
      <c r="E55" s="19"/>
      <c r="F55" s="19"/>
      <c r="G55" s="19"/>
      <c r="H55" s="19"/>
      <c r="I55" s="19"/>
      <c r="J55" s="19"/>
      <c r="K55" s="19">
        <f t="shared" si="2"/>
        <v>0</v>
      </c>
      <c r="L55" s="20" t="e">
        <f t="shared" si="3"/>
        <v>#DIV/0!</v>
      </c>
      <c r="M55" s="4"/>
      <c r="N55" s="19">
        <f t="shared" si="4"/>
        <v>0</v>
      </c>
      <c r="O55" s="20" t="e">
        <f t="shared" si="5"/>
        <v>#DIV/0!</v>
      </c>
    </row>
  </sheetData>
  <mergeCells count="8">
    <mergeCell ref="N4:O4"/>
    <mergeCell ref="K4:L4"/>
    <mergeCell ref="A1:O1"/>
    <mergeCell ref="A4:A5"/>
    <mergeCell ref="B4:B5"/>
    <mergeCell ref="J4:J5"/>
    <mergeCell ref="M4:M5"/>
    <mergeCell ref="C4:I4"/>
  </mergeCells>
  <pageMargins left="0.47" right="0.44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2021-04-09T02:00:39Z</cp:lastPrinted>
  <dcterms:created xsi:type="dcterms:W3CDTF">2021-04-07T01:55:58Z</dcterms:created>
  <dcterms:modified xsi:type="dcterms:W3CDTF">2024-04-08T01:59:24Z</dcterms:modified>
</cp:coreProperties>
</file>